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<sst xmlns="http://schemas.openxmlformats.org/spreadsheetml/2006/main" count="76" uniqueCount="63">
  <si>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</si>
  <si>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</si>
  <si>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</si>
  <si>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</si>
  <si>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</si>
  <si>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</si>
  <si>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</si>
  <si>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</si>
  <si>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</si>
  <si>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</si>
  <si>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</si>
  <si>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</si>
  <si>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</si>
  <si>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</si>
  <si>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</si>
  <si>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</si>
  <si>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</si>
  <si>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</si>
  <si>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</si>
  <si>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</si>
  <si>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</si>
  <si>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</si>
  <si>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 xml:space="preserve">о размере платы за содержание жилого помещения </t>
  </si>
  <si>
    <t>Предложение собственникам помещений в МКД ул. Химиков дом №28</t>
  </si>
  <si>
    <t>Работы по текущему ремонту общего имущества</t>
  </si>
  <si>
    <t>План текущего ремонта</t>
  </si>
  <si>
    <t>* - 1,57 руб/кв.м. - расценка УО на выполнение функций по управлению МКД</t>
  </si>
  <si>
    <t>1,09 руб/кв.м.  х 7367,6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</si>
  <si>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7367,6</t>
    </r>
  </si>
  <si>
    <t>21,41 руб/кв.м.  х 7367,6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</si>
  <si>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</si>
  <si>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</si>
  <si>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Годовая стоимость (руб./год)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</si>
  <si>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</si>
  <si>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</si>
  <si>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</si>
  <si>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</si>
  <si>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</si>
  <si>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</si>
  <si>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</si>
  <si>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</si>
  <si>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</si>
  <si>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</si>
  <si>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</si>
  <si>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систем ВДГО</t>
  </si>
  <si>
    <t>2.6</t>
  </si>
  <si>
    <t>Работы, выполняемые в целях надлежащего содержания и ремонта лифта (лифтов)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</si>
  <si>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</si>
  <si>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</si>
  <si>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</si>
  <si>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</si>
  <si>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</si>
  <si>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</si>
  <si>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</si>
  <si>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</si>
  <si>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</si>
  <si>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</si>
  <si>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</si>
  <si>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</si>
  <si>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</si>
  <si>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</si>
  <si>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</si>
  <si>
    <t>Стоимость работ, услуг в год,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</si>
</sst>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" fontId="41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 vertical="center" wrapText="1"/>
    </xf>
    <xf numFmtId="49" fontId="43" fillId="0" borderId="0" xfId="52" applyNumberFormat="1" applyFont="1" applyAlignment="1">
      <alignment horizontal="left" vertical="center"/>
      <protection/>
    </xf>
    <xf numFmtId="0" fontId="43" fillId="0" borderId="0" xfId="52" applyFont="1" applyAlignment="1">
      <alignment vertical="center"/>
      <protection/>
    </xf>
    <xf numFmtId="0" fontId="43" fillId="0" borderId="0" xfId="52" applyFont="1" applyAlignment="1">
      <alignment horizontal="center" vertical="center"/>
      <protection/>
    </xf>
    <xf numFmtId="173" fontId="43" fillId="0" borderId="0" xfId="59" applyFont="1" applyAlignment="1">
      <alignment horizontal="center" vertical="center"/>
    </xf>
    <xf numFmtId="0" fontId="43" fillId="0" borderId="0" xfId="52" applyFont="1" applyAlignment="1">
      <alignment horizontal="left" vertical="center"/>
      <protection/>
    </xf>
    <xf numFmtId="49" fontId="43" fillId="0" borderId="10" xfId="52" applyNumberFormat="1" applyFont="1" applyBorder="1" applyAlignment="1">
      <alignment horizontal="center" vertical="center" wrapText="1"/>
      <protection/>
    </xf>
    <xf numFmtId="2" fontId="43" fillId="0" borderId="10" xfId="52" applyNumberFormat="1" applyFont="1" applyBorder="1" applyAlignment="1">
      <alignment horizontal="center" vertical="center" wrapText="1"/>
      <protection/>
    </xf>
    <xf numFmtId="173" fontId="43" fillId="0" borderId="10" xfId="59" applyFont="1" applyFill="1" applyBorder="1" applyAlignment="1">
      <alignment horizontal="center" vertical="center" wrapText="1"/>
    </xf>
    <xf numFmtId="0" fontId="43" fillId="0" borderId="0" xfId="52" applyFont="1" applyAlignment="1">
      <alignment vertical="center" wrapText="1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2" fontId="43" fillId="0" borderId="10" xfId="52" applyNumberFormat="1" applyFont="1" applyBorder="1" applyAlignment="1">
      <alignment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43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173" fontId="44" fillId="0" borderId="10" xfId="59" applyFont="1" applyBorder="1" applyAlignment="1">
      <alignment horizontal="center" vertical="center" wrapText="1"/>
    </xf>
    <xf numFmtId="0" fontId="44" fillId="0" borderId="10" xfId="52" applyFont="1" applyBorder="1" applyAlignment="1">
      <alignment vertical="center" wrapText="1"/>
      <protection/>
    </xf>
    <xf numFmtId="49" fontId="43" fillId="0" borderId="0" xfId="52" applyNumberFormat="1" applyFont="1" applyAlignment="1">
      <alignment horizontal="center" vertical="center" wrapText="1"/>
      <protection/>
    </xf>
    <xf numFmtId="0" fontId="43" fillId="0" borderId="0" xfId="52" applyFont="1" applyAlignment="1">
      <alignment horizontal="left" vertical="center" wrapText="1"/>
      <protection/>
    </xf>
    <xf numFmtId="0" fontId="43" fillId="0" borderId="0" xfId="52" applyFont="1" applyAlignment="1">
      <alignment horizontal="center" vertical="center" wrapText="1"/>
      <protection/>
    </xf>
    <xf numFmtId="173" fontId="43" fillId="0" borderId="0" xfId="59" applyFont="1" applyAlignment="1">
      <alignment horizontal="center" vertical="center" wrapText="1"/>
    </xf>
    <xf numFmtId="0" fontId="41" fillId="0" borderId="10" xfId="52" applyFont="1" applyBorder="1" applyAlignment="1">
      <alignment horizontal="center" vertical="center" wrapText="1"/>
      <protection/>
    </xf>
    <xf numFmtId="173" fontId="41" fillId="0" borderId="10" xfId="59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+&#1083;&#1080;&#1092;&#1090;+&#1074;&#1076;&#1075;&#1086;+\&#1055;&#1086;&#1073;&#1077;&#1076;&#1099;%20153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0">
      <selection activeCell="E12" sqref="E12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1.00390625" style="0" customWidth="1"/>
    <col min="4" max="4" width="17.57421875" style="0" customWidth="1"/>
    <col min="5" max="5" width="18.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8" t="s">
        <v>23</v>
      </c>
      <c r="B1" s="18"/>
      <c r="C1" s="18"/>
      <c r="D1" s="18"/>
      <c r="E1" s="18"/>
      <c r="F1" s="18"/>
      <c r="G1" s="18"/>
      <c r="H1" s="18"/>
      <c r="I1" s="9"/>
      <c r="J1" s="9"/>
      <c r="K1" s="9"/>
      <c r="L1" s="9"/>
    </row>
    <row r="2" spans="1:12" s="10" customFormat="1" ht="21">
      <c r="A2" s="18" t="s">
        <v>22</v>
      </c>
      <c r="B2" s="18"/>
      <c r="C2" s="18"/>
      <c r="D2" s="18"/>
      <c r="E2" s="18"/>
      <c r="F2" s="18"/>
      <c r="G2" s="18"/>
      <c r="H2" s="18"/>
      <c r="I2" s="9"/>
      <c r="J2" s="9"/>
      <c r="K2" s="9"/>
      <c r="L2" s="9"/>
    </row>
    <row r="4" spans="1:7" s="4" customFormat="1" ht="18.75">
      <c r="A4" s="4" t="s">
        <v>0</v>
      </c>
      <c r="G4" s="4" t="s">
        <v>10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46" t="s">
        <v>62</v>
      </c>
      <c r="F7" s="6"/>
      <c r="G7" s="5" t="s">
        <v>8</v>
      </c>
      <c r="H7" s="5" t="s">
        <v>9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28</v>
      </c>
      <c r="D8" s="8">
        <f>1.57*H9</f>
        <v>11567.132000000001</v>
      </c>
      <c r="E8" s="47">
        <f>ROUND(D8*12,2)</f>
        <v>138805.58</v>
      </c>
      <c r="F8" s="6"/>
      <c r="G8" s="7" t="s">
        <v>11</v>
      </c>
      <c r="H8" s="8">
        <f>D11</f>
        <v>177338.13200000004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29</v>
      </c>
      <c r="D9" s="8">
        <f>21.41*H9</f>
        <v>157740.31600000002</v>
      </c>
      <c r="E9" s="47">
        <f>ROUND(D9*12,2)</f>
        <v>1892883.79</v>
      </c>
      <c r="F9" s="6"/>
      <c r="G9" s="7" t="s">
        <v>16</v>
      </c>
      <c r="H9" s="5">
        <v>7367.6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24</v>
      </c>
      <c r="C10" s="5" t="s">
        <v>27</v>
      </c>
      <c r="D10" s="8">
        <f>1.09*H9</f>
        <v>8030.684000000001</v>
      </c>
      <c r="E10" s="47">
        <f>ROUND(D10*12,2)</f>
        <v>96368.21</v>
      </c>
      <c r="F10" s="6"/>
      <c r="G10" s="7" t="s">
        <v>20</v>
      </c>
      <c r="H10" s="12">
        <f>H8/H9</f>
        <v>24.070000000000004</v>
      </c>
      <c r="I10" s="6"/>
      <c r="J10" s="2"/>
      <c r="K10" s="2"/>
      <c r="L10" s="2"/>
      <c r="M10" s="2"/>
      <c r="N10" s="2"/>
      <c r="O10" s="1"/>
    </row>
    <row r="11" spans="1:15" ht="17.25" customHeight="1">
      <c r="A11" s="5">
        <v>4</v>
      </c>
      <c r="B11" s="7" t="s">
        <v>21</v>
      </c>
      <c r="C11" s="5"/>
      <c r="D11" s="8">
        <f>SUM(D8:D10)</f>
        <v>177338.13200000004</v>
      </c>
      <c r="E11" s="47">
        <f>SUM(E8:E10)</f>
        <v>2128057.58</v>
      </c>
      <c r="F11" s="6"/>
      <c r="G11" s="15"/>
      <c r="H11" s="17"/>
      <c r="I11" s="6"/>
      <c r="J11" s="2"/>
      <c r="K11" s="2"/>
      <c r="L11" s="2"/>
      <c r="M11" s="2"/>
      <c r="N11" s="2"/>
      <c r="O11" s="1"/>
    </row>
    <row r="12" spans="1:15" ht="33" customHeight="1">
      <c r="A12" s="14"/>
      <c r="B12" s="15"/>
      <c r="C12" s="14"/>
      <c r="D12" s="16"/>
      <c r="E12" s="6"/>
      <c r="F12" s="13"/>
      <c r="G12" s="13"/>
      <c r="H12" s="13"/>
      <c r="I12" s="13"/>
      <c r="J12" s="13"/>
      <c r="K12" s="13"/>
      <c r="L12" s="13"/>
      <c r="M12" s="2"/>
      <c r="N12" s="2"/>
      <c r="O12" s="1"/>
    </row>
    <row r="13" spans="1:15" ht="21.75" customHeight="1">
      <c r="A13" s="19" t="s">
        <v>26</v>
      </c>
      <c r="B13" s="19"/>
      <c r="C13" s="19"/>
      <c r="D13" s="19"/>
      <c r="E13" s="19"/>
      <c r="F13" s="19"/>
      <c r="G13" s="19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A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20" sqref="C20"/>
    </sheetView>
  </sheetViews>
  <sheetFormatPr defaultColWidth="8.8515625" defaultRowHeight="15"/>
  <cols>
    <col min="1" max="1" width="7.57421875" style="42" customWidth="1"/>
    <col min="2" max="2" width="88.7109375" style="43" customWidth="1"/>
    <col min="3" max="3" width="18.8515625" style="44" customWidth="1"/>
    <col min="4" max="4" width="20.57421875" style="45" bestFit="1" customWidth="1"/>
    <col min="5" max="5" width="36.57421875" style="28" customWidth="1"/>
    <col min="6" max="16384" width="8.8515625" style="28" customWidth="1"/>
  </cols>
  <sheetData>
    <row r="1" spans="1:4" s="21" customFormat="1" ht="15.75">
      <c r="A1" s="20" t="s">
        <v>30</v>
      </c>
      <c r="C1" s="22"/>
      <c r="D1" s="23"/>
    </row>
    <row r="2" spans="1:11" s="21" customFormat="1" ht="15.75">
      <c r="A2" s="20" t="s">
        <v>15</v>
      </c>
      <c r="B2" s="24"/>
      <c r="C2" s="22"/>
      <c r="D2" s="23"/>
      <c r="E2" s="24"/>
      <c r="F2" s="24"/>
      <c r="G2" s="24"/>
      <c r="H2" s="24"/>
      <c r="I2" s="24"/>
      <c r="J2" s="24"/>
      <c r="K2" s="24"/>
    </row>
    <row r="3" spans="1:11" s="21" customFormat="1" ht="15.75">
      <c r="A3" s="20"/>
      <c r="B3" s="24"/>
      <c r="C3" s="22"/>
      <c r="D3" s="23"/>
      <c r="E3" s="24"/>
      <c r="F3" s="24"/>
      <c r="G3" s="24"/>
      <c r="H3" s="24"/>
      <c r="I3" s="24"/>
      <c r="J3" s="24"/>
      <c r="K3" s="24"/>
    </row>
    <row r="4" spans="1:5" ht="63">
      <c r="A4" s="25" t="s">
        <v>12</v>
      </c>
      <c r="B4" s="26" t="s">
        <v>13</v>
      </c>
      <c r="C4" s="26" t="s">
        <v>31</v>
      </c>
      <c r="D4" s="27" t="s">
        <v>32</v>
      </c>
      <c r="E4" s="26" t="s">
        <v>17</v>
      </c>
    </row>
    <row r="5" spans="1:5" ht="31.5">
      <c r="A5" s="29">
        <v>1</v>
      </c>
      <c r="B5" s="30" t="s">
        <v>33</v>
      </c>
      <c r="C5" s="31">
        <v>0.51</v>
      </c>
      <c r="D5" s="32">
        <f>C5*Расчет!$H$9*12</f>
        <v>45089.712</v>
      </c>
      <c r="E5" s="33" t="s">
        <v>18</v>
      </c>
    </row>
    <row r="6" spans="1:5" ht="31.5">
      <c r="A6" s="29">
        <v>2</v>
      </c>
      <c r="B6" s="34" t="s">
        <v>34</v>
      </c>
      <c r="C6" s="31">
        <f>SUM(C7:C12)</f>
        <v>11.36</v>
      </c>
      <c r="D6" s="31">
        <f>SUM(D7:D12)</f>
        <v>1004351.232</v>
      </c>
      <c r="E6" s="33" t="s">
        <v>18</v>
      </c>
    </row>
    <row r="7" spans="1:5" ht="31.5">
      <c r="A7" s="25" t="s">
        <v>35</v>
      </c>
      <c r="B7" s="35" t="s">
        <v>36</v>
      </c>
      <c r="C7" s="26">
        <v>2.42</v>
      </c>
      <c r="D7" s="27">
        <f>C7*Расчет!$H$9*12</f>
        <v>213955.104</v>
      </c>
      <c r="E7" s="33" t="s">
        <v>18</v>
      </c>
    </row>
    <row r="8" spans="1:5" ht="31.5">
      <c r="A8" s="25" t="s">
        <v>37</v>
      </c>
      <c r="B8" s="35" t="s">
        <v>38</v>
      </c>
      <c r="C8" s="26">
        <v>0.13</v>
      </c>
      <c r="D8" s="27">
        <f>C8*Расчет!$H$9*12</f>
        <v>11493.456000000002</v>
      </c>
      <c r="E8" s="33" t="s">
        <v>18</v>
      </c>
    </row>
    <row r="9" spans="1:5" ht="31.5">
      <c r="A9" s="25" t="s">
        <v>39</v>
      </c>
      <c r="B9" s="36" t="s">
        <v>40</v>
      </c>
      <c r="C9" s="26">
        <v>4.26</v>
      </c>
      <c r="D9" s="27">
        <f>C9*Расчет!$H$9*12</f>
        <v>376631.712</v>
      </c>
      <c r="E9" s="33" t="s">
        <v>18</v>
      </c>
    </row>
    <row r="10" spans="1:5" ht="31.5">
      <c r="A10" s="25" t="s">
        <v>41</v>
      </c>
      <c r="B10" s="35" t="s">
        <v>42</v>
      </c>
      <c r="C10" s="26">
        <v>0.42</v>
      </c>
      <c r="D10" s="27">
        <f>C10*Расчет!$H$9*12</f>
        <v>37132.704</v>
      </c>
      <c r="E10" s="33" t="s">
        <v>18</v>
      </c>
    </row>
    <row r="11" spans="1:5" ht="31.5">
      <c r="A11" s="25" t="s">
        <v>43</v>
      </c>
      <c r="B11" s="35" t="s">
        <v>44</v>
      </c>
      <c r="C11" s="26">
        <v>0.41</v>
      </c>
      <c r="D11" s="27">
        <f>C11*Расчет!$H$9*12</f>
        <v>36248.592</v>
      </c>
      <c r="E11" s="33" t="s">
        <v>18</v>
      </c>
    </row>
    <row r="12" spans="1:5" ht="31.5">
      <c r="A12" s="25" t="s">
        <v>45</v>
      </c>
      <c r="B12" s="35" t="s">
        <v>46</v>
      </c>
      <c r="C12" s="26">
        <v>3.72</v>
      </c>
      <c r="D12" s="27">
        <f>C12*Расчет!$H$9*12</f>
        <v>328889.664</v>
      </c>
      <c r="E12" s="33" t="s">
        <v>18</v>
      </c>
    </row>
    <row r="13" spans="1:5" ht="31.5">
      <c r="A13" s="29" t="s">
        <v>47</v>
      </c>
      <c r="B13" s="37" t="s">
        <v>48</v>
      </c>
      <c r="C13" s="31">
        <f>SUM(C14:C17)</f>
        <v>9.54</v>
      </c>
      <c r="D13" s="31">
        <f>SUM(D14:D17)</f>
        <v>843442.8479999999</v>
      </c>
      <c r="E13" s="33" t="s">
        <v>18</v>
      </c>
    </row>
    <row r="14" spans="1:5" ht="31.5">
      <c r="A14" s="25" t="s">
        <v>49</v>
      </c>
      <c r="B14" s="35" t="s">
        <v>14</v>
      </c>
      <c r="C14" s="26">
        <v>3.9</v>
      </c>
      <c r="D14" s="27">
        <f>C14*Расчет!$H$9*12</f>
        <v>344803.68</v>
      </c>
      <c r="E14" s="33" t="s">
        <v>18</v>
      </c>
    </row>
    <row r="15" spans="1:5" ht="47.25">
      <c r="A15" s="25" t="s">
        <v>50</v>
      </c>
      <c r="B15" s="35" t="s">
        <v>51</v>
      </c>
      <c r="C15" s="26">
        <v>4.41</v>
      </c>
      <c r="D15" s="27">
        <f>C15*Расчет!$H$9*12</f>
        <v>389893.392</v>
      </c>
      <c r="E15" s="33" t="s">
        <v>18</v>
      </c>
    </row>
    <row r="16" spans="1:5" ht="31.5">
      <c r="A16" s="25" t="s">
        <v>52</v>
      </c>
      <c r="B16" s="35" t="s">
        <v>53</v>
      </c>
      <c r="C16" s="26">
        <v>0.2</v>
      </c>
      <c r="D16" s="27">
        <f>C16*Расчет!$H$9*12</f>
        <v>17682.24</v>
      </c>
      <c r="E16" s="33" t="s">
        <v>18</v>
      </c>
    </row>
    <row r="17" spans="1:5" ht="31.5">
      <c r="A17" s="25" t="s">
        <v>54</v>
      </c>
      <c r="B17" s="36" t="s">
        <v>55</v>
      </c>
      <c r="C17" s="26">
        <v>1.03</v>
      </c>
      <c r="D17" s="27">
        <f>C17*Расчет!$H$9*12</f>
        <v>91063.53600000001</v>
      </c>
      <c r="E17" s="33" t="s">
        <v>18</v>
      </c>
    </row>
    <row r="18" spans="1:5" ht="31.5">
      <c r="A18" s="29" t="s">
        <v>56</v>
      </c>
      <c r="B18" s="38" t="s">
        <v>57</v>
      </c>
      <c r="C18" s="31">
        <v>1.57</v>
      </c>
      <c r="D18" s="32">
        <f>C18*Расчет!$H$9*12</f>
        <v>138805.58400000003</v>
      </c>
      <c r="E18" s="33" t="s">
        <v>58</v>
      </c>
    </row>
    <row r="19" spans="1:5" ht="22.5" customHeight="1">
      <c r="A19" s="29" t="s">
        <v>59</v>
      </c>
      <c r="B19" s="39" t="s">
        <v>60</v>
      </c>
      <c r="C19" s="31">
        <v>1.09</v>
      </c>
      <c r="D19" s="32">
        <f>C19*Расчет!$H$9*12</f>
        <v>96368.20800000001</v>
      </c>
      <c r="E19" s="33" t="s">
        <v>25</v>
      </c>
    </row>
    <row r="20" spans="1:5" ht="25.5" customHeight="1">
      <c r="A20" s="29"/>
      <c r="B20" s="34" t="s">
        <v>61</v>
      </c>
      <c r="C20" s="31">
        <f>C5+C6+C13+C18+C19</f>
        <v>24.069999999999997</v>
      </c>
      <c r="D20" s="40">
        <f>D5+D6+D13+D18+D19</f>
        <v>2128057.584</v>
      </c>
      <c r="E20" s="4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2022-12-21T08:06:42Z</dcterms:modified>
  <cp:category/>
  <cp:version/>
  <cp:contentType/>
  <cp:contentStatus/>
</cp:coreProperties>
</file>